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8610" firstSheet="3" activeTab="3"/>
  </bookViews>
  <sheets>
    <sheet name="งบฐานะการเงิน" sheetId="1" r:id="rId1"/>
    <sheet name="งบทดลอง" sheetId="2" r:id="rId2"/>
    <sheet name="งบรายรับ-รายจ่าย" sheetId="3" r:id="rId3"/>
    <sheet name="งบทรัพย์สิน" sheetId="4" r:id="rId4"/>
  </sheets>
  <definedNames/>
  <calcPr fullCalcOnLoad="1"/>
</workbook>
</file>

<file path=xl/sharedStrings.xml><?xml version="1.0" encoding="utf-8"?>
<sst xmlns="http://schemas.openxmlformats.org/spreadsheetml/2006/main" count="194" uniqueCount="138">
  <si>
    <t>องค์การบริหารสวนตำบลหนองหงส์  อำเภอทุ่งสง  จังหวัดนครศรีธรรมราช</t>
  </si>
  <si>
    <t>งบแสดงฐานะการเงิน</t>
  </si>
  <si>
    <t>ทรัพย์สิน</t>
  </si>
  <si>
    <t>ทรัพย์สินตามงบทรัพย์สิน</t>
  </si>
  <si>
    <t>รายได้ค้างรับ</t>
  </si>
  <si>
    <t>หนี้สินและเงินสะสม</t>
  </si>
  <si>
    <t>ทุนทรัพย์สิน</t>
  </si>
  <si>
    <t>เงินทุนสำรองเงินสะสม</t>
  </si>
  <si>
    <t>องค์การบริหารส่วนตำบลหนองหงส์  อำเภอทุ่งสง  จังหวัดนครศรีธรรมราช</t>
  </si>
  <si>
    <t>งบทดลอง  (หลังปิดบัญชี)</t>
  </si>
  <si>
    <t>รายการ</t>
  </si>
  <si>
    <t>เงินฝากธนาคาร  เลขที่  115-2-23001-7</t>
  </si>
  <si>
    <t>เงินฝากธนาคาร  เลขที่  115-2-27474-6</t>
  </si>
  <si>
    <t>เงินฝากธนาคาร  เลขที่  115-2-31301-1</t>
  </si>
  <si>
    <t>เงินฝากธนาคาร  เลขที่  115-2-32838-1</t>
  </si>
  <si>
    <t>เงินฝากธนาคาร  เลขที่  115-4-01622-7</t>
  </si>
  <si>
    <t>เงินสะสม</t>
  </si>
  <si>
    <t>รหัสบัญชี</t>
  </si>
  <si>
    <t>022</t>
  </si>
  <si>
    <t>เงินรับฝาก (หมายเหตุ 2)</t>
  </si>
  <si>
    <t>090</t>
  </si>
  <si>
    <t>900</t>
  </si>
  <si>
    <t>600</t>
  </si>
  <si>
    <t>700</t>
  </si>
  <si>
    <t>เดบิต</t>
  </si>
  <si>
    <t>เครดิต</t>
  </si>
  <si>
    <t>รายรับตามประมาณการ</t>
  </si>
  <si>
    <t>ภาษีอากร</t>
  </si>
  <si>
    <t>ค่าธรรมเนียม ค่าปรับและค่าใบอนุญาต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</si>
  <si>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</si>
  <si>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</si>
  <si>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</si>
  <si>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</si>
  <si>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</si>
  <si>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>รวมเงินตามประมาณการรายรับทั้งสิ้น</t>
  </si>
  <si>
    <t>รวมรายรับทั้งสิ้น</t>
  </si>
  <si>
    <t>รวมเงินอุดหนุนที่รัฐบาลให้โดยระบุวัตถุประสงค์</t>
  </si>
  <si>
    <t>ประมาณการ</t>
  </si>
  <si>
    <t>รายรับจริง</t>
  </si>
  <si>
    <t>สูง</t>
  </si>
  <si>
    <t>ต่ำ</t>
  </si>
  <si>
    <t>องค์การบริหารส่วนตำบลหนองหงส์   อำเภอทุ่งสง   จังหวัดนครศรีธรรมราช</t>
  </si>
  <si>
    <t>+</t>
  </si>
  <si>
    <t>-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</si>
  <si>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</si>
  <si>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</si>
  <si>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</si>
  <si>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</si>
  <si>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</si>
  <si>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</si>
  <si>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</si>
  <si>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</si>
  <si>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</si>
  <si>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</si>
  <si>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รวมรายจ่ายตามประมาณการรายจ่ายทั้งสิ้น</t>
  </si>
  <si>
    <t>รายจ่ายที่จ่ายจากเงินอุดหนุนที่รัฐบาลให้โดยระบุ</t>
  </si>
  <si>
    <t>วัตถุประสงค์</t>
  </si>
  <si>
    <t>รายจ่ายตามประมาณการ</t>
  </si>
  <si>
    <t>รวมรายจ่ายทั้งสิ้น</t>
  </si>
  <si>
    <t xml:space="preserve">         รายรับ                                                    รายจ่าย</t>
  </si>
  <si>
    <t xml:space="preserve">                                       สูงกว่า</t>
  </si>
  <si>
    <t xml:space="preserve">                                      (ต่ำกว่า)</t>
  </si>
  <si>
    <t>งบทรัพย์สิน</t>
  </si>
  <si>
    <t>ประเภททรัพย์สิน</t>
  </si>
  <si>
    <t>อสังหาริมทรัพย์</t>
  </si>
  <si>
    <t>- ที่ดิน</t>
  </si>
  <si>
    <t>- อาคาร</t>
  </si>
  <si>
    <t>- ถนน</t>
  </si>
  <si>
    <t>- ประปา</t>
  </si>
  <si>
    <t>- หอกระจายข่าว</t>
  </si>
  <si>
    <t>สังหาริมทรัพย์</t>
  </si>
  <si>
    <t>- ครุภัณฑ์งานบ้านงานครัว</t>
  </si>
  <si>
    <t>- ครุภัณฑ์ยานพาหนะและขนส่ง</t>
  </si>
  <si>
    <t>- ครุภัณฑ์การเกษตร</t>
  </si>
  <si>
    <t>- ครุภัณฑ์โฆษณาและเผยแพร่</t>
  </si>
  <si>
    <t>- ครุภัณฑ์งานโยธา</t>
  </si>
  <si>
    <t>- ครุภัณฑ์ไฟฟ้าและวิทยุ</t>
  </si>
  <si>
    <t>- ครุภัณฑ์ดนตรีและนาฏศิลป์</t>
  </si>
  <si>
    <t>- ครุภัณฑ์สำรวจ</t>
  </si>
  <si>
    <t>- ครุภัณฑ์คอมพิวเตอร์</t>
  </si>
  <si>
    <t>- ครุภัณฑ์เครื่องดับเพลิง</t>
  </si>
  <si>
    <t>ยกมาจากงวด</t>
  </si>
  <si>
    <t>ก่อน</t>
  </si>
  <si>
    <t>รับเพิ่มงาด</t>
  </si>
  <si>
    <t>นี้</t>
  </si>
  <si>
    <t>จำหน่าย</t>
  </si>
  <si>
    <t>งวดนี้</t>
  </si>
  <si>
    <t>ยกไปงวด</t>
  </si>
  <si>
    <t>หน้า</t>
  </si>
  <si>
    <t>ทรัพย์สินเกิดจาก</t>
  </si>
  <si>
    <t>จำนวน</t>
  </si>
  <si>
    <t>ก.</t>
  </si>
  <si>
    <t>รายได้ อบต.</t>
  </si>
  <si>
    <t>ข.</t>
  </si>
  <si>
    <t>เงินอุดหนุนรัฐบาล</t>
  </si>
  <si>
    <t>ค.</t>
  </si>
  <si>
    <t>………………..</t>
  </si>
  <si>
    <t>เงินอุดหนุนจาก อบจ.</t>
  </si>
  <si>
    <t>เงินถ่ายโอนจาก</t>
  </si>
  <si>
    <t>โยธาธิการจังหวัด</t>
  </si>
  <si>
    <t>ศูนย์พลศึกษา</t>
  </si>
  <si>
    <t>กกท.</t>
  </si>
  <si>
    <t>รพช.</t>
  </si>
  <si>
    <t>เงินอุดหนุนเฉพาะกิจ</t>
  </si>
  <si>
    <t>ธ.ก.ส. ประจำ (115-2-01622-7)</t>
  </si>
  <si>
    <t>ออมทรัพย์ (115-2-23001-7)</t>
  </si>
  <si>
    <t>ออมทรัพย์ (115-2-27474-6)</t>
  </si>
  <si>
    <t>ออมทรัพย์ (115-2-31301-1)</t>
  </si>
  <si>
    <t>ออมทรัพย์ (115-2-32838-1)</t>
  </si>
  <si>
    <r>
      <t>บวก</t>
    </r>
    <r>
      <rPr>
        <sz val="16"/>
        <rFont val="TH SarabunPSK"/>
        <family val="2"/>
      </rPr>
      <t xml:space="preserve">  เงินรับจริงสูงกว่าจ่ายจริง</t>
    </r>
  </si>
  <si>
    <r>
      <t>หัก</t>
    </r>
    <r>
      <rPr>
        <sz val="16"/>
        <rFont val="TH SarabunPSK"/>
        <family val="2"/>
      </rPr>
      <t xml:space="preserve">  จ่ายขาดเงินสะสม</t>
    </r>
  </si>
  <si>
    <t>ณ  วันที่  30  กันยายน  2554</t>
  </si>
  <si>
    <t>รายจ่ายค้างจ่ายเหลือจ่าย</t>
  </si>
  <si>
    <t>รับคืนเงินงบประมาณ ปี 53</t>
  </si>
  <si>
    <t>เงินทุนสำรองเงินสะสม ปี 54</t>
  </si>
  <si>
    <t>เงินสะสม  30  ก.ย.  54</t>
  </si>
  <si>
    <t>เงินสะสม 1 ต.ค. 53</t>
  </si>
  <si>
    <t>เงินทุนโครงการเศรษฐกิจชุมชน บ/ช 1</t>
  </si>
  <si>
    <t>ดอกเบี้ยเงินทุนโครงการเศรษฐกิจชุมชน บ/ช 1</t>
  </si>
  <si>
    <t>เงินทุนโครงการเศรษฐกิจชุมชน บ/ช 2</t>
  </si>
  <si>
    <t>ดอกเบี้ยเงินทุนโครงการเศรษฐกิจชุมชน บ/ช 2</t>
  </si>
  <si>
    <t>เงินเดือนและสวัสดิการบุคลากรถ่ายโอน</t>
  </si>
  <si>
    <t>เงินอุดหนุนเฉพาะกิจเงินประกันสังคม ศพด.</t>
  </si>
  <si>
    <t>เงินฝากธนาคาร  เลขที่  820-0-31486-3</t>
  </si>
  <si>
    <t>งบรายรับ - รายจ่ายตามงบประมาณ  ประจำปี  2554</t>
  </si>
  <si>
    <t>ตั้งแต่วันที่  1  ตุลาคม  2553  ถึงวันที่  30  กันยายน 2554</t>
  </si>
  <si>
    <t>เงินอุดหนุนที่รัฐบาลให้โดยระบุวัตถุประสงค์</t>
  </si>
  <si>
    <t>รายจ่ายอื่น</t>
  </si>
  <si>
    <t>- ครุภัณฑ์การศึกษา</t>
  </si>
  <si>
    <t>- ครุภัณฑ์สำนักงาน</t>
  </si>
  <si>
    <t>เงินรับฝากต่าง ๆ (หมายเหตุ 2)</t>
  </si>
  <si>
    <t>รายรับ (หมายเหตุ 1)</t>
  </si>
  <si>
    <t>รายได้ค้างรับ (หมายเหตุ 5)</t>
  </si>
  <si>
    <t>รายจ่ายค้างจ่าย (หมายเหตุ 4)</t>
  </si>
  <si>
    <t>รายจ่ายรอจ่าย (หมายเหตุ 3)</t>
  </si>
  <si>
    <t>ลูกหนี้เงินทุนโครงการเศรษฐกิจชุมชน (หมายเหตุ 6)</t>
  </si>
  <si>
    <t xml:space="preserve">       </t>
  </si>
  <si>
    <t>ธ.กรุงไทย  ออมทรัพย์ (820-0-31486-3)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</si>
</sst>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;\(#,##0\)"/>
    <numFmt numFmtId="188" formatCode="#,##0.00;\(#,##0.00\)"/>
    <numFmt numFmtId="189" formatCode="\(#,##0.00\);\(#,##0.00\)"/>
    <numFmt numFmtId="190" formatCode="#,##0.0"/>
    <numFmt numFmtId="191" formatCode="_(* #,##0.00_);_(* \(#,##0.00\);_(* &quot;-&quot;??_);_(@_)"/>
    <numFmt numFmtId="192" formatCode="\(t#,##0.00\)"/>
    <numFmt numFmtId="193" formatCode="\(#,##0\);\(#,##0\)"/>
    <numFmt numFmtId="194" formatCode="\(_(* #,##0.00_);_(* \(#,##0.00\);_(* &quot;-&quot;??_);_(@_)\)"/>
    <numFmt numFmtId="195" formatCode="\(#,##0\);\(#,##0.00\)"/>
    <numFmt numFmtId="196" formatCode="\(#,##0.00\);#,##0.00"/>
    <numFmt numFmtId="197" formatCode="#,##0.00;#,##0.00"/>
    <numFmt numFmtId="198" formatCode="_-* #,##0.0_-;\-* #,##0.0_-;_-* &quot;-&quot;??_-;_-@_-"/>
    <numFmt numFmtId="199" formatCode="_-* #,##0_-;\-* #,##0_-;_-* &quot;-&quot;??_-;_-@_-"/>
    <numFmt numFmtId="200" formatCode="0.0"/>
    <numFmt numFmtId="201" formatCode="mmm\-yyyy"/>
  </numFmts>
  <fonts count="24">
    <font>
      <sz val="14"/>
      <name val="Cordia New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0"/>
    </font>
    <font>
      <sz val="8"/>
      <name val="Cordia Ne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4" borderId="0" applyNumberFormat="0" applyBorder="0" applyAlignment="0" applyProtection="0"/>
    <xf numFmtId="0" fontId="14" fillId="7" borderId="1" applyNumberFormat="0" applyAlignment="0" applyProtection="0"/>
    <xf numFmtId="0" fontId="15" fillId="1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3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8" fillId="16" borderId="5" applyNumberFormat="0" applyAlignment="0" applyProtection="0"/>
    <xf numFmtId="0" fontId="0" fillId="23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2" fillId="0" borderId="13" xfId="0" applyFont="1" applyBorder="1" applyAlignment="1">
      <alignment horizontal="left" indent="3"/>
    </xf>
    <xf numFmtId="0" fontId="1" fillId="0" borderId="0" xfId="0" applyFont="1" applyAlignment="1">
      <alignment/>
    </xf>
    <xf numFmtId="4" fontId="2" fillId="0" borderId="15" xfId="0" applyNumberFormat="1" applyFont="1" applyBorder="1" applyAlignment="1">
      <alignment/>
    </xf>
    <xf numFmtId="0" fontId="2" fillId="0" borderId="0" xfId="0" applyFont="1" applyAlignment="1">
      <alignment horizontal="left" indent="2"/>
    </xf>
    <xf numFmtId="0" fontId="2" fillId="0" borderId="15" xfId="0" applyFont="1" applyBorder="1" applyAlignment="1">
      <alignment/>
    </xf>
    <xf numFmtId="0" fontId="1" fillId="0" borderId="0" xfId="0" applyFont="1" applyAlignment="1">
      <alignment horizontal="left"/>
    </xf>
    <xf numFmtId="4" fontId="2" fillId="0" borderId="16" xfId="0" applyNumberFormat="1" applyFont="1" applyBorder="1" applyAlignment="1">
      <alignment/>
    </xf>
    <xf numFmtId="4" fontId="1" fillId="0" borderId="15" xfId="0" applyNumberFormat="1" applyFont="1" applyBorder="1" applyAlignment="1">
      <alignment horizontal="left"/>
    </xf>
    <xf numFmtId="4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49" fontId="2" fillId="0" borderId="19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3" fontId="2" fillId="0" borderId="2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49" fontId="2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" fontId="1" fillId="0" borderId="19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left" indent="1"/>
    </xf>
    <xf numFmtId="189" fontId="2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0" xfId="0" applyFont="1" applyAlignment="1">
      <alignment horizontal="left" indent="10"/>
    </xf>
    <xf numFmtId="4" fontId="2" fillId="0" borderId="25" xfId="0" applyNumberFormat="1" applyFont="1" applyBorder="1" applyAlignment="1">
      <alignment/>
    </xf>
    <xf numFmtId="49" fontId="2" fillId="0" borderId="24" xfId="0" applyNumberFormat="1" applyFont="1" applyBorder="1" applyAlignment="1">
      <alignment horizontal="center"/>
    </xf>
    <xf numFmtId="189" fontId="1" fillId="0" borderId="24" xfId="0" applyNumberFormat="1" applyFont="1" applyBorder="1" applyAlignment="1">
      <alignment/>
    </xf>
    <xf numFmtId="197" fontId="2" fillId="0" borderId="20" xfId="0" applyNumberFormat="1" applyFont="1" applyBorder="1" applyAlignment="1">
      <alignment/>
    </xf>
    <xf numFmtId="4" fontId="1" fillId="0" borderId="19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49" fontId="2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left" indent="1"/>
    </xf>
    <xf numFmtId="49" fontId="2" fillId="0" borderId="21" xfId="0" applyNumberFormat="1" applyFont="1" applyBorder="1" applyAlignment="1">
      <alignment/>
    </xf>
    <xf numFmtId="0" fontId="2" fillId="0" borderId="0" xfId="0" applyFont="1" applyAlignment="1">
      <alignment horizontal="left" indent="3"/>
    </xf>
    <xf numFmtId="197" fontId="1" fillId="0" borderId="24" xfId="0" applyNumberFormat="1" applyFont="1" applyBorder="1" applyAlignment="1">
      <alignment/>
    </xf>
    <xf numFmtId="49" fontId="1" fillId="0" borderId="27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31</xdr:row>
      <xdr:rowOff>257175</xdr:rowOff>
    </xdr:from>
    <xdr:to>
      <xdr:col>1</xdr:col>
      <xdr:colOff>238125</xdr:colOff>
      <xdr:row>35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3850" y="9725025"/>
          <a:ext cx="24193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(นางมณีรัตน์  อินทนู)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หัวหน้าส่วนการคลัง</a:t>
          </a:r>
        </a:p>
      </xdr:txBody>
    </xdr:sp>
    <xdr:clientData/>
  </xdr:twoCellAnchor>
  <xdr:twoCellAnchor>
    <xdr:from>
      <xdr:col>1</xdr:col>
      <xdr:colOff>847725</xdr:colOff>
      <xdr:row>32</xdr:row>
      <xdr:rowOff>0</xdr:rowOff>
    </xdr:from>
    <xdr:to>
      <xdr:col>2</xdr:col>
      <xdr:colOff>1790700</xdr:colOff>
      <xdr:row>35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52800" y="9744075"/>
          <a:ext cx="20002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(นายเชี่ยว คำแหง)                    ปลัดองค์การบริหารส่วนตำบล</a:t>
          </a:r>
        </a:p>
      </xdr:txBody>
    </xdr:sp>
    <xdr:clientData/>
  </xdr:twoCellAnchor>
  <xdr:twoCellAnchor>
    <xdr:from>
      <xdr:col>2</xdr:col>
      <xdr:colOff>2266950</xdr:colOff>
      <xdr:row>31</xdr:row>
      <xdr:rowOff>247650</xdr:rowOff>
    </xdr:from>
    <xdr:to>
      <xdr:col>5</xdr:col>
      <xdr:colOff>819150</xdr:colOff>
      <xdr:row>35</xdr:row>
      <xdr:rowOff>95250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829300" y="9715500"/>
          <a:ext cx="30194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(นายหัตถชัย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เมืองจีน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            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นายกองค์การบริหารส่วนตำบล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31</xdr:row>
      <xdr:rowOff>57150</xdr:rowOff>
    </xdr:from>
    <xdr:to>
      <xdr:col>0</xdr:col>
      <xdr:colOff>1876425</xdr:colOff>
      <xdr:row>34</xdr:row>
      <xdr:rowOff>180975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5725" y="9439275"/>
          <a:ext cx="17907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(นางมณีรัตน์  อินทนู)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หัวหน้าส่วนการคลัง</a:t>
          </a:r>
        </a:p>
      </xdr:txBody>
    </xdr:sp>
    <xdr:clientData/>
  </xdr:twoCellAnchor>
  <xdr:twoCellAnchor>
    <xdr:from>
      <xdr:col>0</xdr:col>
      <xdr:colOff>1952625</xdr:colOff>
      <xdr:row>31</xdr:row>
      <xdr:rowOff>57150</xdr:rowOff>
    </xdr:from>
    <xdr:to>
      <xdr:col>2</xdr:col>
      <xdr:colOff>285750</xdr:colOff>
      <xdr:row>34</xdr:row>
      <xdr:rowOff>180975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952625" y="9439275"/>
          <a:ext cx="29813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(นายเชี่ยว  คำแหง)            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ปลัดองค์การบริหารส่วนตำบล</a:t>
          </a:r>
        </a:p>
      </xdr:txBody>
    </xdr:sp>
    <xdr:clientData/>
  </xdr:twoCellAnchor>
  <xdr:twoCellAnchor>
    <xdr:from>
      <xdr:col>2</xdr:col>
      <xdr:colOff>95250</xdr:colOff>
      <xdr:row>31</xdr:row>
      <xdr:rowOff>57150</xdr:rowOff>
    </xdr:from>
    <xdr:to>
      <xdr:col>3</xdr:col>
      <xdr:colOff>952500</xdr:colOff>
      <xdr:row>34</xdr:row>
      <xdr:rowOff>180975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4743450" y="9439275"/>
          <a:ext cx="2085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(นายหัตถชัย เมืองจีน)            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นายกองค์การบริหารส่วนตำบล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76200</xdr:rowOff>
    </xdr:from>
    <xdr:to>
      <xdr:col>0</xdr:col>
      <xdr:colOff>1876425</xdr:colOff>
      <xdr:row>28</xdr:row>
      <xdr:rowOff>200025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5725" y="7629525"/>
          <a:ext cx="17907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(นางมณีรัตน์  อินทนู)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หัวหน้าส่วนการคลัง</a:t>
          </a:r>
        </a:p>
      </xdr:txBody>
    </xdr:sp>
    <xdr:clientData/>
  </xdr:twoCellAnchor>
  <xdr:twoCellAnchor>
    <xdr:from>
      <xdr:col>0</xdr:col>
      <xdr:colOff>1943100</xdr:colOff>
      <xdr:row>25</xdr:row>
      <xdr:rowOff>76200</xdr:rowOff>
    </xdr:from>
    <xdr:to>
      <xdr:col>2</xdr:col>
      <xdr:colOff>190500</xdr:colOff>
      <xdr:row>28</xdr:row>
      <xdr:rowOff>209550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943100" y="7620000"/>
          <a:ext cx="22764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(นายเชี่ยว  คำแหง)            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ปลัดองค์การบริหารส่วนตำบล</a:t>
          </a:r>
        </a:p>
      </xdr:txBody>
    </xdr:sp>
    <xdr:clientData/>
  </xdr:twoCellAnchor>
  <xdr:twoCellAnchor>
    <xdr:from>
      <xdr:col>1</xdr:col>
      <xdr:colOff>990600</xdr:colOff>
      <xdr:row>25</xdr:row>
      <xdr:rowOff>76200</xdr:rowOff>
    </xdr:from>
    <xdr:to>
      <xdr:col>4</xdr:col>
      <xdr:colOff>914400</xdr:colOff>
      <xdr:row>28</xdr:row>
      <xdr:rowOff>209550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4000500" y="7620000"/>
          <a:ext cx="22860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(นายหัตถชัย  เมืองจีน)            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นายกองค์การบริหารส่วนตำบล</a:t>
          </a:r>
        </a:p>
      </xdr:txBody>
    </xdr:sp>
    <xdr:clientData/>
  </xdr:twoCellAnchor>
  <xdr:twoCellAnchor>
    <xdr:from>
      <xdr:col>0</xdr:col>
      <xdr:colOff>85725</xdr:colOff>
      <xdr:row>55</xdr:row>
      <xdr:rowOff>304800</xdr:rowOff>
    </xdr:from>
    <xdr:to>
      <xdr:col>0</xdr:col>
      <xdr:colOff>1876425</xdr:colOff>
      <xdr:row>59</xdr:row>
      <xdr:rowOff>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85725" y="16935450"/>
          <a:ext cx="17907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(นางมณีรัตน์  อินทนู)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หัวหน้าส่วนการคลัง</a:t>
          </a:r>
        </a:p>
      </xdr:txBody>
    </xdr:sp>
    <xdr:clientData/>
  </xdr:twoCellAnchor>
  <xdr:twoCellAnchor>
    <xdr:from>
      <xdr:col>0</xdr:col>
      <xdr:colOff>1943100</xdr:colOff>
      <xdr:row>55</xdr:row>
      <xdr:rowOff>295275</xdr:rowOff>
    </xdr:from>
    <xdr:to>
      <xdr:col>1</xdr:col>
      <xdr:colOff>895350</xdr:colOff>
      <xdr:row>59</xdr:row>
      <xdr:rowOff>0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1943100" y="16925925"/>
          <a:ext cx="19621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(นายเชี่ยว  คำแหง)            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ปลัดองค์การบริหารส่วนตำบล</a:t>
          </a:r>
        </a:p>
      </xdr:txBody>
    </xdr:sp>
    <xdr:clientData/>
  </xdr:twoCellAnchor>
  <xdr:twoCellAnchor>
    <xdr:from>
      <xdr:col>1</xdr:col>
      <xdr:colOff>1000125</xdr:colOff>
      <xdr:row>55</xdr:row>
      <xdr:rowOff>295275</xdr:rowOff>
    </xdr:from>
    <xdr:to>
      <xdr:col>4</xdr:col>
      <xdr:colOff>819150</xdr:colOff>
      <xdr:row>59</xdr:row>
      <xdr:rowOff>0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4010025" y="16925925"/>
          <a:ext cx="21812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(นายหัตถชัย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เมืองจีน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            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นายกองค์การบริหารส่วนตำบล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31</xdr:row>
      <xdr:rowOff>76200</xdr:rowOff>
    </xdr:from>
    <xdr:to>
      <xdr:col>1</xdr:col>
      <xdr:colOff>0</xdr:colOff>
      <xdr:row>35</xdr:row>
      <xdr:rowOff>47625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85725" y="9458325"/>
          <a:ext cx="17907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(นางมณีรัตน์  อินทนู)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หัวหน้าส่วนการคลัง</a:t>
          </a:r>
        </a:p>
      </xdr:txBody>
    </xdr:sp>
    <xdr:clientData/>
  </xdr:twoCellAnchor>
  <xdr:twoCellAnchor>
    <xdr:from>
      <xdr:col>1</xdr:col>
      <xdr:colOff>742950</xdr:colOff>
      <xdr:row>31</xdr:row>
      <xdr:rowOff>66675</xdr:rowOff>
    </xdr:from>
    <xdr:to>
      <xdr:col>3</xdr:col>
      <xdr:colOff>857250</xdr:colOff>
      <xdr:row>34</xdr:row>
      <xdr:rowOff>390525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2619375" y="9448800"/>
          <a:ext cx="207645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(นายเชี่ยว  คำแหง)            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ปลัดองค์การบริหารส่วนตำบล</a:t>
          </a:r>
        </a:p>
      </xdr:txBody>
    </xdr:sp>
    <xdr:clientData/>
  </xdr:twoCellAnchor>
  <xdr:twoCellAnchor>
    <xdr:from>
      <xdr:col>4</xdr:col>
      <xdr:colOff>571500</xdr:colOff>
      <xdr:row>31</xdr:row>
      <xdr:rowOff>57150</xdr:rowOff>
    </xdr:from>
    <xdr:to>
      <xdr:col>7</xdr:col>
      <xdr:colOff>419100</xdr:colOff>
      <xdr:row>35</xdr:row>
      <xdr:rowOff>228600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5334000" y="9439275"/>
          <a:ext cx="24003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(นายหัตถชัย  เมืองจีน)            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นายกองค์การบริหารส่วนตำบล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">
      <selection activeCell="C10" sqref="C10"/>
    </sheetView>
  </sheetViews>
  <sheetFormatPr defaultColWidth="9.140625" defaultRowHeight="21.75"/>
  <cols>
    <col min="1" max="1" width="37.57421875" style="1" bestFit="1" customWidth="1"/>
    <col min="2" max="2" width="15.8515625" style="1" bestFit="1" customWidth="1"/>
    <col min="3" max="3" width="38.421875" style="1" bestFit="1" customWidth="1"/>
    <col min="4" max="4" width="14.7109375" style="2" customWidth="1"/>
    <col min="5" max="5" width="13.8515625" style="2" bestFit="1" customWidth="1"/>
    <col min="6" max="6" width="15.8515625" style="1" bestFit="1" customWidth="1"/>
    <col min="7" max="16384" width="9.140625" style="1" customWidth="1"/>
  </cols>
  <sheetData>
    <row r="1" spans="1:6" ht="24">
      <c r="A1" s="71" t="s">
        <v>0</v>
      </c>
      <c r="B1" s="71"/>
      <c r="C1" s="71"/>
      <c r="D1" s="71"/>
      <c r="E1" s="71"/>
      <c r="F1" s="71"/>
    </row>
    <row r="2" spans="1:6" ht="24">
      <c r="A2" s="71" t="s">
        <v>1</v>
      </c>
      <c r="B2" s="71"/>
      <c r="C2" s="71"/>
      <c r="D2" s="71"/>
      <c r="E2" s="71"/>
      <c r="F2" s="71"/>
    </row>
    <row r="3" spans="1:6" ht="24">
      <c r="A3" s="71" t="s">
        <v>111</v>
      </c>
      <c r="B3" s="71"/>
      <c r="C3" s="71"/>
      <c r="D3" s="71"/>
      <c r="E3" s="71"/>
      <c r="F3" s="71"/>
    </row>
    <row r="4" ht="24.75" thickBot="1"/>
    <row r="5" spans="1:6" ht="24">
      <c r="A5" s="3" t="s">
        <v>2</v>
      </c>
      <c r="B5" s="4"/>
      <c r="C5" s="5" t="s">
        <v>5</v>
      </c>
      <c r="D5" s="6"/>
      <c r="E5" s="7"/>
      <c r="F5" s="4"/>
    </row>
    <row r="6" spans="1:6" ht="24.75" thickBot="1">
      <c r="A6" s="8" t="s">
        <v>3</v>
      </c>
      <c r="B6" s="9">
        <v>24872918.91</v>
      </c>
      <c r="C6" s="10" t="s">
        <v>6</v>
      </c>
      <c r="D6" s="11"/>
      <c r="E6" s="11"/>
      <c r="F6" s="9">
        <v>24872918.91</v>
      </c>
    </row>
    <row r="7" spans="1:6" ht="24">
      <c r="A7" s="12"/>
      <c r="B7" s="13"/>
      <c r="D7" s="14"/>
      <c r="E7" s="14"/>
      <c r="F7" s="13"/>
    </row>
    <row r="8" spans="1:6" ht="24">
      <c r="A8" s="12" t="s">
        <v>132</v>
      </c>
      <c r="B8" s="13">
        <v>8068.8</v>
      </c>
      <c r="C8" s="1" t="s">
        <v>133</v>
      </c>
      <c r="D8" s="14"/>
      <c r="E8" s="14"/>
      <c r="F8" s="13">
        <v>7157404.31</v>
      </c>
    </row>
    <row r="9" spans="1:6" ht="24">
      <c r="A9" s="69" t="s">
        <v>135</v>
      </c>
      <c r="B9" s="13">
        <v>802934</v>
      </c>
      <c r="C9" s="1" t="s">
        <v>130</v>
      </c>
      <c r="D9" s="14"/>
      <c r="E9" s="14"/>
      <c r="F9" s="13">
        <v>746741.45</v>
      </c>
    </row>
    <row r="10" spans="1:6" ht="24">
      <c r="A10" s="12" t="s">
        <v>104</v>
      </c>
      <c r="B10" s="13">
        <v>3000000</v>
      </c>
      <c r="C10" s="1" t="s">
        <v>134</v>
      </c>
      <c r="D10" s="14"/>
      <c r="E10" s="14"/>
      <c r="F10" s="13">
        <v>1314141</v>
      </c>
    </row>
    <row r="11" spans="1:6" ht="24">
      <c r="A11" s="15" t="s">
        <v>105</v>
      </c>
      <c r="B11" s="13">
        <v>15608336.02</v>
      </c>
      <c r="C11" s="1" t="s">
        <v>117</v>
      </c>
      <c r="D11" s="14"/>
      <c r="E11" s="14"/>
      <c r="F11" s="13">
        <v>200000</v>
      </c>
    </row>
    <row r="12" spans="1:6" ht="24">
      <c r="A12" s="15" t="s">
        <v>106</v>
      </c>
      <c r="B12" s="13">
        <v>68716.57</v>
      </c>
      <c r="C12" s="1" t="s">
        <v>118</v>
      </c>
      <c r="D12" s="14"/>
      <c r="E12" s="14"/>
      <c r="F12" s="13">
        <v>1616.57</v>
      </c>
    </row>
    <row r="13" spans="1:6" ht="24">
      <c r="A13" s="15" t="s">
        <v>107</v>
      </c>
      <c r="B13" s="13">
        <v>745859.07</v>
      </c>
      <c r="C13" s="1" t="s">
        <v>119</v>
      </c>
      <c r="D13" s="14"/>
      <c r="E13" s="14"/>
      <c r="F13" s="13">
        <v>1300000</v>
      </c>
    </row>
    <row r="14" spans="1:6" ht="24">
      <c r="A14" s="15" t="s">
        <v>108</v>
      </c>
      <c r="B14" s="13">
        <v>52449.05</v>
      </c>
      <c r="C14" s="1" t="s">
        <v>120</v>
      </c>
      <c r="D14" s="14"/>
      <c r="E14" s="14"/>
      <c r="F14" s="13">
        <v>120867.07</v>
      </c>
    </row>
    <row r="15" spans="1:6" ht="24">
      <c r="A15" s="12" t="s">
        <v>137</v>
      </c>
      <c r="B15" s="13">
        <v>7900374.89</v>
      </c>
      <c r="C15" s="1" t="s">
        <v>121</v>
      </c>
      <c r="D15" s="14"/>
      <c r="E15" s="14"/>
      <c r="F15" s="13">
        <v>709.68</v>
      </c>
    </row>
    <row r="16" spans="1:6" ht="24">
      <c r="A16" s="12" t="s">
        <v>136</v>
      </c>
      <c r="B16" s="13"/>
      <c r="C16" s="1" t="s">
        <v>122</v>
      </c>
      <c r="D16" s="14"/>
      <c r="E16" s="14"/>
      <c r="F16" s="13">
        <v>3404</v>
      </c>
    </row>
    <row r="17" spans="1:6" ht="24">
      <c r="A17" s="12"/>
      <c r="B17" s="13"/>
      <c r="C17" s="1" t="s">
        <v>7</v>
      </c>
      <c r="D17" s="14"/>
      <c r="E17" s="14"/>
      <c r="F17" s="13">
        <f>6566703.08+1688123.17</f>
        <v>8254826.25</v>
      </c>
    </row>
    <row r="18" spans="1:6" ht="24">
      <c r="A18" s="12"/>
      <c r="B18" s="13"/>
      <c r="C18" s="1" t="s">
        <v>116</v>
      </c>
      <c r="D18" s="14"/>
      <c r="E18" s="70">
        <v>7477616.47</v>
      </c>
      <c r="F18" s="13"/>
    </row>
    <row r="19" spans="1:6" ht="24">
      <c r="A19" s="12"/>
      <c r="B19" s="13"/>
      <c r="C19" s="16" t="s">
        <v>109</v>
      </c>
      <c r="D19" s="17">
        <v>6752492.67</v>
      </c>
      <c r="E19" s="14"/>
      <c r="F19" s="13"/>
    </row>
    <row r="20" spans="1:6" ht="24">
      <c r="A20" s="12"/>
      <c r="B20" s="13"/>
      <c r="C20" s="66" t="s">
        <v>4</v>
      </c>
      <c r="D20" s="17">
        <v>8068.8</v>
      </c>
      <c r="E20" s="14"/>
      <c r="F20" s="13"/>
    </row>
    <row r="21" spans="1:6" ht="24">
      <c r="A21" s="12"/>
      <c r="B21" s="13"/>
      <c r="C21" s="66" t="s">
        <v>113</v>
      </c>
      <c r="D21" s="17">
        <v>1200</v>
      </c>
      <c r="E21" s="14"/>
      <c r="F21" s="13"/>
    </row>
    <row r="22" spans="2:6" ht="24">
      <c r="B22" s="19"/>
      <c r="C22" s="66" t="s">
        <v>112</v>
      </c>
      <c r="D22" s="14">
        <v>901729</v>
      </c>
      <c r="E22" s="14"/>
      <c r="F22" s="13"/>
    </row>
    <row r="23" spans="1:6" ht="24">
      <c r="A23" s="12"/>
      <c r="B23" s="13"/>
      <c r="C23" s="18"/>
      <c r="D23" s="17"/>
      <c r="E23" s="70">
        <f>SUM(D19:D23)</f>
        <v>7663490.47</v>
      </c>
      <c r="F23" s="13"/>
    </row>
    <row r="24" spans="1:6" ht="24">
      <c r="A24" s="12"/>
      <c r="B24" s="13"/>
      <c r="C24" s="16" t="s">
        <v>110</v>
      </c>
      <c r="D24" s="17">
        <f>152320+726956+15240+2716000+701300</f>
        <v>4311816</v>
      </c>
      <c r="E24" s="14"/>
      <c r="F24" s="13"/>
    </row>
    <row r="25" spans="2:6" ht="24">
      <c r="B25" s="19"/>
      <c r="C25" s="18" t="s">
        <v>4</v>
      </c>
      <c r="D25" s="17">
        <v>54139.7</v>
      </c>
      <c r="E25" s="14"/>
      <c r="F25" s="13"/>
    </row>
    <row r="26" spans="1:6" ht="24">
      <c r="A26" s="12"/>
      <c r="B26" s="13"/>
      <c r="C26" s="18" t="s">
        <v>114</v>
      </c>
      <c r="D26" s="17">
        <v>1688123.17</v>
      </c>
      <c r="E26" s="70">
        <f>SUM(D24:D26)</f>
        <v>6054078.87</v>
      </c>
      <c r="F26" s="13"/>
    </row>
    <row r="27" spans="1:6" ht="24">
      <c r="A27" s="12"/>
      <c r="B27" s="13"/>
      <c r="C27" s="20" t="s">
        <v>115</v>
      </c>
      <c r="D27" s="17"/>
      <c r="E27" s="14"/>
      <c r="F27" s="13">
        <f>SUM(E18+E23-E26)</f>
        <v>9087028.07</v>
      </c>
    </row>
    <row r="28" spans="1:6" ht="24.75" thickBot="1">
      <c r="A28" s="12"/>
      <c r="B28" s="21"/>
      <c r="D28" s="22"/>
      <c r="E28" s="14"/>
      <c r="F28" s="21"/>
    </row>
    <row r="29" spans="1:6" ht="24.75" thickBot="1">
      <c r="A29" s="12"/>
      <c r="B29" s="23">
        <f>SUM(B8:B28)</f>
        <v>28186738.400000002</v>
      </c>
      <c r="D29" s="14"/>
      <c r="E29" s="14"/>
      <c r="F29" s="23">
        <f>SUM(F8:F28)</f>
        <v>28186738.4</v>
      </c>
    </row>
    <row r="30" ht="24.75" thickTop="1"/>
  </sheetData>
  <sheetProtection/>
  <mergeCells count="3">
    <mergeCell ref="A1:F1"/>
    <mergeCell ref="A2:F2"/>
    <mergeCell ref="A3:F3"/>
  </mergeCells>
  <printOptions/>
  <pageMargins left="0.46" right="0.27" top="1" bottom="1" header="0.5" footer="0.5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8" sqref="A8"/>
    </sheetView>
  </sheetViews>
  <sheetFormatPr defaultColWidth="9.140625" defaultRowHeight="21.75"/>
  <cols>
    <col min="1" max="1" width="53.421875" style="1" customWidth="1"/>
    <col min="2" max="2" width="16.28125" style="36" customWidth="1"/>
    <col min="3" max="4" width="18.421875" style="2" customWidth="1"/>
    <col min="5" max="16384" width="9.140625" style="1" customWidth="1"/>
  </cols>
  <sheetData>
    <row r="1" spans="1:4" ht="24">
      <c r="A1" s="72" t="s">
        <v>8</v>
      </c>
      <c r="B1" s="72"/>
      <c r="C1" s="72"/>
      <c r="D1" s="72"/>
    </row>
    <row r="2" spans="1:4" ht="24">
      <c r="A2" s="72" t="s">
        <v>9</v>
      </c>
      <c r="B2" s="72"/>
      <c r="C2" s="72"/>
      <c r="D2" s="72"/>
    </row>
    <row r="3" spans="1:4" ht="24">
      <c r="A3" s="72" t="s">
        <v>111</v>
      </c>
      <c r="B3" s="72"/>
      <c r="C3" s="72"/>
      <c r="D3" s="72"/>
    </row>
    <row r="5" spans="1:4" ht="24">
      <c r="A5" s="24" t="s">
        <v>10</v>
      </c>
      <c r="B5" s="25" t="s">
        <v>17</v>
      </c>
      <c r="C5" s="26" t="s">
        <v>24</v>
      </c>
      <c r="D5" s="26" t="s">
        <v>25</v>
      </c>
    </row>
    <row r="6" spans="1:4" ht="24">
      <c r="A6" s="27"/>
      <c r="B6" s="28"/>
      <c r="C6" s="29"/>
      <c r="D6" s="29"/>
    </row>
    <row r="7" spans="1:4" ht="24">
      <c r="A7" s="30" t="s">
        <v>11</v>
      </c>
      <c r="B7" s="31" t="s">
        <v>18</v>
      </c>
      <c r="C7" s="32">
        <v>15608336.02</v>
      </c>
      <c r="D7" s="32"/>
    </row>
    <row r="8" spans="1:4" ht="24">
      <c r="A8" s="30" t="s">
        <v>12</v>
      </c>
      <c r="B8" s="31" t="s">
        <v>18</v>
      </c>
      <c r="C8" s="32">
        <v>68716.57</v>
      </c>
      <c r="D8" s="32"/>
    </row>
    <row r="9" spans="1:4" ht="24">
      <c r="A9" s="30" t="s">
        <v>13</v>
      </c>
      <c r="B9" s="31" t="s">
        <v>18</v>
      </c>
      <c r="C9" s="32">
        <v>745859.07</v>
      </c>
      <c r="D9" s="32"/>
    </row>
    <row r="10" spans="1:4" ht="24">
      <c r="A10" s="30" t="s">
        <v>14</v>
      </c>
      <c r="B10" s="31" t="s">
        <v>18</v>
      </c>
      <c r="C10" s="32">
        <v>52449.05</v>
      </c>
      <c r="D10" s="32"/>
    </row>
    <row r="11" spans="1:4" ht="24">
      <c r="A11" s="30" t="s">
        <v>15</v>
      </c>
      <c r="B11" s="31" t="s">
        <v>18</v>
      </c>
      <c r="C11" s="32">
        <v>3000000</v>
      </c>
      <c r="D11" s="32"/>
    </row>
    <row r="12" spans="1:4" ht="24">
      <c r="A12" s="30" t="s">
        <v>123</v>
      </c>
      <c r="B12" s="31" t="s">
        <v>18</v>
      </c>
      <c r="C12" s="32">
        <v>7900374.89</v>
      </c>
      <c r="D12" s="32"/>
    </row>
    <row r="13" spans="1:4" ht="24">
      <c r="A13" s="30" t="s">
        <v>135</v>
      </c>
      <c r="B13" s="31" t="s">
        <v>20</v>
      </c>
      <c r="C13" s="32">
        <v>802934</v>
      </c>
      <c r="D13" s="32"/>
    </row>
    <row r="14" spans="1:4" ht="24">
      <c r="A14" s="30" t="s">
        <v>132</v>
      </c>
      <c r="B14" s="31" t="s">
        <v>20</v>
      </c>
      <c r="C14" s="32">
        <v>8068.8</v>
      </c>
      <c r="D14" s="32"/>
    </row>
    <row r="15" spans="1:4" ht="24">
      <c r="A15" s="30"/>
      <c r="B15" s="31"/>
      <c r="C15" s="32"/>
      <c r="D15" s="32"/>
    </row>
    <row r="16" spans="1:4" ht="24">
      <c r="A16" s="30" t="s">
        <v>19</v>
      </c>
      <c r="B16" s="31" t="s">
        <v>21</v>
      </c>
      <c r="C16" s="32"/>
      <c r="D16" s="32">
        <v>746741.45</v>
      </c>
    </row>
    <row r="17" spans="1:4" ht="24">
      <c r="A17" s="30" t="s">
        <v>133</v>
      </c>
      <c r="B17" s="31" t="s">
        <v>22</v>
      </c>
      <c r="C17" s="32"/>
      <c r="D17" s="32">
        <v>7157404.31</v>
      </c>
    </row>
    <row r="18" spans="1:4" ht="24">
      <c r="A18" s="30" t="s">
        <v>7</v>
      </c>
      <c r="B18" s="31"/>
      <c r="C18" s="32"/>
      <c r="D18" s="32">
        <v>8254826.25</v>
      </c>
    </row>
    <row r="19" spans="1:4" ht="24">
      <c r="A19" s="30" t="s">
        <v>16</v>
      </c>
      <c r="B19" s="31" t="s">
        <v>23</v>
      </c>
      <c r="C19" s="32"/>
      <c r="D19" s="32">
        <v>9087028.07</v>
      </c>
    </row>
    <row r="20" spans="1:4" ht="24">
      <c r="A20" s="30" t="s">
        <v>134</v>
      </c>
      <c r="B20" s="32"/>
      <c r="C20" s="37"/>
      <c r="D20" s="32">
        <v>1314141</v>
      </c>
    </row>
    <row r="21" spans="1:4" ht="24">
      <c r="A21" s="30" t="s">
        <v>117</v>
      </c>
      <c r="B21" s="39">
        <v>900</v>
      </c>
      <c r="C21" s="37"/>
      <c r="D21" s="32">
        <v>200000</v>
      </c>
    </row>
    <row r="22" spans="1:4" ht="24">
      <c r="A22" s="30" t="s">
        <v>118</v>
      </c>
      <c r="B22" s="39">
        <v>900</v>
      </c>
      <c r="C22" s="37"/>
      <c r="D22" s="32">
        <v>1616.57</v>
      </c>
    </row>
    <row r="23" spans="1:4" ht="24">
      <c r="A23" s="30" t="s">
        <v>119</v>
      </c>
      <c r="B23" s="39">
        <v>900</v>
      </c>
      <c r="C23" s="37"/>
      <c r="D23" s="32">
        <v>1300000</v>
      </c>
    </row>
    <row r="24" spans="1:4" ht="24">
      <c r="A24" s="30" t="s">
        <v>120</v>
      </c>
      <c r="B24" s="39">
        <v>900</v>
      </c>
      <c r="C24" s="37"/>
      <c r="D24" s="32">
        <v>120867.07</v>
      </c>
    </row>
    <row r="25" spans="1:4" ht="24">
      <c r="A25" s="30" t="s">
        <v>121</v>
      </c>
      <c r="B25" s="39">
        <v>900</v>
      </c>
      <c r="C25" s="37"/>
      <c r="D25" s="32">
        <v>709.68</v>
      </c>
    </row>
    <row r="26" spans="1:4" ht="24">
      <c r="A26" s="30" t="s">
        <v>122</v>
      </c>
      <c r="B26" s="39">
        <v>900</v>
      </c>
      <c r="C26" s="37"/>
      <c r="D26" s="32">
        <v>3404</v>
      </c>
    </row>
    <row r="27" spans="1:4" ht="24">
      <c r="A27" s="30"/>
      <c r="B27" s="31"/>
      <c r="C27" s="32"/>
      <c r="D27" s="32"/>
    </row>
    <row r="28" spans="1:4" ht="24.75" thickBot="1">
      <c r="A28" s="30"/>
      <c r="B28" s="31"/>
      <c r="C28" s="34">
        <f>SUM(C6:C19)</f>
        <v>28186738.400000002</v>
      </c>
      <c r="D28" s="34">
        <f>SUM(D6:D26)</f>
        <v>28186738.4</v>
      </c>
    </row>
    <row r="29" ht="24.75" thickTop="1">
      <c r="B29" s="35"/>
    </row>
  </sheetData>
  <sheetProtection/>
  <mergeCells count="3">
    <mergeCell ref="A1:D1"/>
    <mergeCell ref="A2:D2"/>
    <mergeCell ref="A3:D3"/>
  </mergeCells>
  <printOptions/>
  <pageMargins left="0.75" right="0.58" top="1" bottom="1" header="0.5" footer="0.5"/>
  <pageSetup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25">
      <selection activeCell="C37" sqref="C37"/>
    </sheetView>
  </sheetViews>
  <sheetFormatPr defaultColWidth="9.140625" defaultRowHeight="21.75"/>
  <cols>
    <col min="1" max="1" width="45.140625" style="1" customWidth="1"/>
    <col min="2" max="3" width="15.28125" style="1" customWidth="1"/>
    <col min="4" max="4" width="4.8515625" style="36" customWidth="1"/>
    <col min="5" max="5" width="15.28125" style="1" customWidth="1"/>
    <col min="6" max="16384" width="9.140625" style="1" customWidth="1"/>
  </cols>
  <sheetData>
    <row r="1" spans="1:5" ht="24">
      <c r="A1" s="73" t="s">
        <v>41</v>
      </c>
      <c r="B1" s="73"/>
      <c r="C1" s="73"/>
      <c r="D1" s="73"/>
      <c r="E1" s="73"/>
    </row>
    <row r="2" spans="1:5" ht="24">
      <c r="A2" s="73" t="s">
        <v>124</v>
      </c>
      <c r="B2" s="73"/>
      <c r="C2" s="73"/>
      <c r="D2" s="73"/>
      <c r="E2" s="73"/>
    </row>
    <row r="3" spans="1:5" ht="24">
      <c r="A3" s="73" t="s">
        <v>125</v>
      </c>
      <c r="B3" s="73"/>
      <c r="C3" s="73"/>
      <c r="D3" s="73"/>
      <c r="E3" s="73"/>
    </row>
    <row r="5" spans="1:5" ht="24">
      <c r="A5" s="27"/>
      <c r="B5" s="74" t="s">
        <v>37</v>
      </c>
      <c r="C5" s="74" t="s">
        <v>38</v>
      </c>
      <c r="D5" s="40" t="s">
        <v>42</v>
      </c>
      <c r="E5" s="41" t="s">
        <v>39</v>
      </c>
    </row>
    <row r="6" spans="1:5" ht="24">
      <c r="A6" s="42"/>
      <c r="B6" s="75"/>
      <c r="C6" s="75"/>
      <c r="D6" s="43" t="s">
        <v>43</v>
      </c>
      <c r="E6" s="44" t="s">
        <v>40</v>
      </c>
    </row>
    <row r="7" spans="1:5" ht="24">
      <c r="A7" s="16" t="s">
        <v>26</v>
      </c>
      <c r="B7" s="45"/>
      <c r="C7" s="45"/>
      <c r="D7" s="46"/>
      <c r="E7" s="45"/>
    </row>
    <row r="8" spans="1:5" ht="24">
      <c r="A8" s="47" t="s">
        <v>131</v>
      </c>
      <c r="B8" s="32"/>
      <c r="C8" s="32"/>
      <c r="D8" s="31"/>
      <c r="E8" s="32"/>
    </row>
    <row r="9" spans="1:5" ht="24">
      <c r="A9" s="18" t="s">
        <v>27</v>
      </c>
      <c r="B9" s="32">
        <v>3867000</v>
      </c>
      <c r="C9" s="32">
        <v>3836118.85</v>
      </c>
      <c r="D9" s="31" t="s">
        <v>43</v>
      </c>
      <c r="E9" s="48">
        <f>B9-C9</f>
        <v>30881.149999999907</v>
      </c>
    </row>
    <row r="10" spans="1:5" ht="24">
      <c r="A10" s="18" t="s">
        <v>28</v>
      </c>
      <c r="B10" s="32">
        <v>893000</v>
      </c>
      <c r="C10" s="32">
        <v>912536</v>
      </c>
      <c r="D10" s="31" t="s">
        <v>42</v>
      </c>
      <c r="E10" s="56">
        <f>C10-B10</f>
        <v>19536</v>
      </c>
    </row>
    <row r="11" spans="1:5" ht="24">
      <c r="A11" s="18" t="s">
        <v>29</v>
      </c>
      <c r="B11" s="32">
        <v>100000</v>
      </c>
      <c r="C11" s="32">
        <v>125264.33</v>
      </c>
      <c r="D11" s="31" t="s">
        <v>42</v>
      </c>
      <c r="E11" s="56">
        <f>C11-B11</f>
        <v>25264.33</v>
      </c>
    </row>
    <row r="12" spans="1:5" ht="24">
      <c r="A12" s="18" t="s">
        <v>30</v>
      </c>
      <c r="B12" s="32">
        <v>160000</v>
      </c>
      <c r="C12" s="32">
        <v>253920</v>
      </c>
      <c r="D12" s="31" t="s">
        <v>42</v>
      </c>
      <c r="E12" s="56">
        <f>C12-B12</f>
        <v>93920</v>
      </c>
    </row>
    <row r="13" spans="1:5" ht="24">
      <c r="A13" s="18" t="s">
        <v>31</v>
      </c>
      <c r="B13" s="32">
        <v>160000</v>
      </c>
      <c r="C13" s="32">
        <v>105400</v>
      </c>
      <c r="D13" s="31" t="s">
        <v>43</v>
      </c>
      <c r="E13" s="48">
        <f>B13-C13</f>
        <v>54600</v>
      </c>
    </row>
    <row r="14" spans="1:5" ht="24">
      <c r="A14" s="18" t="s">
        <v>32</v>
      </c>
      <c r="B14" s="32">
        <v>14327000</v>
      </c>
      <c r="C14" s="32">
        <v>17679405.49</v>
      </c>
      <c r="D14" s="31" t="s">
        <v>42</v>
      </c>
      <c r="E14" s="56">
        <f>C14-B14</f>
        <v>3352405.4899999984</v>
      </c>
    </row>
    <row r="15" spans="1:5" ht="24">
      <c r="A15" s="18" t="s">
        <v>33</v>
      </c>
      <c r="B15" s="33">
        <v>12000000</v>
      </c>
      <c r="C15" s="32">
        <v>9588914</v>
      </c>
      <c r="D15" s="49" t="s">
        <v>43</v>
      </c>
      <c r="E15" s="48">
        <f>B15-C15</f>
        <v>2411086</v>
      </c>
    </row>
    <row r="16" spans="1:5" ht="24.75" thickBot="1">
      <c r="A16" s="47" t="s">
        <v>34</v>
      </c>
      <c r="B16" s="50">
        <f>SUM(B9:B15)</f>
        <v>31507000</v>
      </c>
      <c r="C16" s="50">
        <f>SUM(C9:C15)</f>
        <v>32501558.669999998</v>
      </c>
      <c r="D16" s="68" t="s">
        <v>42</v>
      </c>
      <c r="E16" s="67">
        <f>C16-B16</f>
        <v>994558.6699999981</v>
      </c>
    </row>
    <row r="17" spans="1:5" ht="24.75" thickTop="1">
      <c r="A17" s="18" t="s">
        <v>126</v>
      </c>
      <c r="B17" s="2"/>
      <c r="C17" s="33">
        <f>35000+39559+6781500+751000</f>
        <v>7607059</v>
      </c>
      <c r="E17" s="2"/>
    </row>
    <row r="18" spans="1:5" ht="24">
      <c r="A18" s="47" t="s">
        <v>36</v>
      </c>
      <c r="B18" s="2"/>
      <c r="C18" s="51">
        <f>SUM(C17)</f>
        <v>7607059</v>
      </c>
      <c r="E18" s="2"/>
    </row>
    <row r="19" spans="1:5" ht="24.75" thickBot="1">
      <c r="A19" s="52" t="s">
        <v>35</v>
      </c>
      <c r="B19" s="2"/>
      <c r="C19" s="50">
        <f>SUM(C18,C16)</f>
        <v>40108617.67</v>
      </c>
      <c r="E19" s="2"/>
    </row>
    <row r="20" ht="24.75" thickTop="1"/>
    <row r="21" ht="24">
      <c r="C21" s="2"/>
    </row>
    <row r="22" ht="24">
      <c r="B22" s="2"/>
    </row>
    <row r="31" spans="1:5" ht="24">
      <c r="A31" s="27"/>
      <c r="B31" s="74" t="s">
        <v>37</v>
      </c>
      <c r="C31" s="74" t="s">
        <v>38</v>
      </c>
      <c r="D31" s="40" t="s">
        <v>42</v>
      </c>
      <c r="E31" s="41" t="s">
        <v>39</v>
      </c>
    </row>
    <row r="32" spans="1:5" ht="24">
      <c r="A32" s="42"/>
      <c r="B32" s="75"/>
      <c r="C32" s="75"/>
      <c r="D32" s="43" t="s">
        <v>43</v>
      </c>
      <c r="E32" s="44" t="s">
        <v>40</v>
      </c>
    </row>
    <row r="33" spans="1:5" ht="24">
      <c r="A33" s="16"/>
      <c r="B33" s="45"/>
      <c r="C33" s="45"/>
      <c r="D33" s="46"/>
      <c r="E33" s="45"/>
    </row>
    <row r="34" spans="1:5" ht="24">
      <c r="A34" s="20" t="s">
        <v>57</v>
      </c>
      <c r="B34" s="32"/>
      <c r="C34" s="32"/>
      <c r="D34" s="31"/>
      <c r="E34" s="32"/>
    </row>
    <row r="35" spans="1:5" ht="24">
      <c r="A35" s="18" t="s">
        <v>44</v>
      </c>
      <c r="B35" s="32">
        <v>1962920</v>
      </c>
      <c r="C35" s="32">
        <v>1358851</v>
      </c>
      <c r="D35" s="31" t="s">
        <v>43</v>
      </c>
      <c r="E35" s="48">
        <f aca="true" t="shared" si="0" ref="E35:E46">B35-C35</f>
        <v>604069</v>
      </c>
    </row>
    <row r="36" spans="1:5" ht="24">
      <c r="A36" s="18" t="s">
        <v>45</v>
      </c>
      <c r="B36" s="32">
        <v>6097060</v>
      </c>
      <c r="C36" s="32">
        <v>5358772.87</v>
      </c>
      <c r="D36" s="31" t="s">
        <v>43</v>
      </c>
      <c r="E36" s="48">
        <f t="shared" si="0"/>
        <v>738287.1299999999</v>
      </c>
    </row>
    <row r="37" spans="1:5" ht="24">
      <c r="A37" s="18" t="s">
        <v>46</v>
      </c>
      <c r="B37" s="32">
        <v>389400</v>
      </c>
      <c r="C37" s="32">
        <v>372420</v>
      </c>
      <c r="D37" s="31" t="s">
        <v>43</v>
      </c>
      <c r="E37" s="48">
        <f t="shared" si="0"/>
        <v>16980</v>
      </c>
    </row>
    <row r="38" spans="1:5" ht="24">
      <c r="A38" s="18" t="s">
        <v>47</v>
      </c>
      <c r="B38" s="32">
        <v>2064800</v>
      </c>
      <c r="C38" s="32">
        <v>1108139</v>
      </c>
      <c r="D38" s="31" t="s">
        <v>43</v>
      </c>
      <c r="E38" s="48">
        <f t="shared" si="0"/>
        <v>956661</v>
      </c>
    </row>
    <row r="39" spans="1:5" ht="24">
      <c r="A39" s="18" t="s">
        <v>48</v>
      </c>
      <c r="B39" s="32">
        <v>2706250</v>
      </c>
      <c r="C39" s="32">
        <v>2196653</v>
      </c>
      <c r="D39" s="31" t="s">
        <v>43</v>
      </c>
      <c r="E39" s="48">
        <f>B39-C39</f>
        <v>509597</v>
      </c>
    </row>
    <row r="40" spans="1:5" ht="24">
      <c r="A40" s="18" t="s">
        <v>49</v>
      </c>
      <c r="B40" s="32">
        <v>6039000</v>
      </c>
      <c r="C40" s="32">
        <v>4989182.72</v>
      </c>
      <c r="D40" s="31" t="s">
        <v>43</v>
      </c>
      <c r="E40" s="48">
        <f t="shared" si="0"/>
        <v>1049817.2800000003</v>
      </c>
    </row>
    <row r="41" spans="1:5" ht="24">
      <c r="A41" s="18" t="s">
        <v>50</v>
      </c>
      <c r="B41" s="32">
        <v>3462280</v>
      </c>
      <c r="C41" s="32">
        <v>2810572.11</v>
      </c>
      <c r="D41" s="31" t="s">
        <v>43</v>
      </c>
      <c r="E41" s="48">
        <f t="shared" si="0"/>
        <v>651707.8900000001</v>
      </c>
    </row>
    <row r="42" spans="1:5" ht="24">
      <c r="A42" s="18" t="s">
        <v>51</v>
      </c>
      <c r="B42" s="38">
        <v>552000</v>
      </c>
      <c r="C42" s="32">
        <v>403995.3</v>
      </c>
      <c r="D42" s="31" t="s">
        <v>43</v>
      </c>
      <c r="E42" s="48">
        <f t="shared" si="0"/>
        <v>148004.7</v>
      </c>
    </row>
    <row r="43" spans="1:5" ht="24">
      <c r="A43" s="18" t="s">
        <v>127</v>
      </c>
      <c r="B43" s="38">
        <v>585600</v>
      </c>
      <c r="C43" s="32">
        <v>0</v>
      </c>
      <c r="D43" s="31"/>
      <c r="E43" s="48">
        <f t="shared" si="0"/>
        <v>585600</v>
      </c>
    </row>
    <row r="44" spans="1:5" ht="24">
      <c r="A44" s="18" t="s">
        <v>33</v>
      </c>
      <c r="B44" s="38">
        <v>1496500</v>
      </c>
      <c r="C44" s="32">
        <v>1171270</v>
      </c>
      <c r="D44" s="31" t="s">
        <v>43</v>
      </c>
      <c r="E44" s="48">
        <f t="shared" si="0"/>
        <v>325230</v>
      </c>
    </row>
    <row r="45" spans="1:5" ht="24">
      <c r="A45" s="18" t="s">
        <v>52</v>
      </c>
      <c r="B45" s="38">
        <v>544990</v>
      </c>
      <c r="C45" s="32">
        <v>374010</v>
      </c>
      <c r="D45" s="31" t="s">
        <v>43</v>
      </c>
      <c r="E45" s="48">
        <f t="shared" si="0"/>
        <v>170980</v>
      </c>
    </row>
    <row r="46" spans="1:5" ht="24">
      <c r="A46" s="18" t="s">
        <v>53</v>
      </c>
      <c r="B46" s="53">
        <v>5606200</v>
      </c>
      <c r="C46" s="33">
        <v>5605200</v>
      </c>
      <c r="D46" s="49" t="s">
        <v>43</v>
      </c>
      <c r="E46" s="48">
        <f t="shared" si="0"/>
        <v>1000</v>
      </c>
    </row>
    <row r="47" spans="1:5" ht="24.75" thickBot="1">
      <c r="A47" s="16" t="s">
        <v>54</v>
      </c>
      <c r="B47" s="50">
        <f>SUM(B35:B46)</f>
        <v>31507000</v>
      </c>
      <c r="C47" s="50">
        <f>SUM(C35:C46)</f>
        <v>25749066</v>
      </c>
      <c r="D47" s="54"/>
      <c r="E47" s="55">
        <f>B47-C47</f>
        <v>5757934</v>
      </c>
    </row>
    <row r="48" spans="1:5" ht="24.75" thickTop="1">
      <c r="A48" s="1" t="s">
        <v>55</v>
      </c>
      <c r="B48" s="2"/>
      <c r="C48" s="32">
        <v>7607059</v>
      </c>
      <c r="E48" s="2"/>
    </row>
    <row r="49" spans="1:5" ht="24">
      <c r="A49" s="1" t="s">
        <v>56</v>
      </c>
      <c r="B49" s="2"/>
      <c r="C49" s="33"/>
      <c r="E49" s="2"/>
    </row>
    <row r="50" spans="1:3" ht="24">
      <c r="A50" s="76" t="s">
        <v>58</v>
      </c>
      <c r="C50" s="77">
        <f>SUM(C47:C48)</f>
        <v>33356125</v>
      </c>
    </row>
    <row r="51" spans="1:3" ht="24">
      <c r="A51" s="76"/>
      <c r="C51" s="78"/>
    </row>
    <row r="52" spans="1:3" ht="24">
      <c r="A52" s="1" t="s">
        <v>60</v>
      </c>
      <c r="C52" s="45">
        <f>C19-C50</f>
        <v>6752492.670000002</v>
      </c>
    </row>
    <row r="53" spans="1:3" ht="24">
      <c r="A53" s="1" t="s">
        <v>59</v>
      </c>
      <c r="C53" s="32"/>
    </row>
    <row r="54" spans="1:3" ht="24">
      <c r="A54" s="1" t="s">
        <v>61</v>
      </c>
      <c r="C54" s="33"/>
    </row>
    <row r="55" ht="24.75" thickBot="1">
      <c r="C55" s="50">
        <f>SUM(C50:C52)</f>
        <v>40108617.67</v>
      </c>
    </row>
    <row r="56" ht="24.75" thickTop="1"/>
  </sheetData>
  <sheetProtection/>
  <mergeCells count="9">
    <mergeCell ref="A50:A51"/>
    <mergeCell ref="C50:C51"/>
    <mergeCell ref="B5:B6"/>
    <mergeCell ref="C5:C6"/>
    <mergeCell ref="A1:E1"/>
    <mergeCell ref="A2:E2"/>
    <mergeCell ref="A3:E3"/>
    <mergeCell ref="B31:B32"/>
    <mergeCell ref="C31:C32"/>
  </mergeCells>
  <printOptions/>
  <pageMargins left="0.56" right="0.61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28">
      <selection activeCell="B36" sqref="B36"/>
    </sheetView>
  </sheetViews>
  <sheetFormatPr defaultColWidth="9.140625" defaultRowHeight="21.75"/>
  <cols>
    <col min="1" max="1" width="28.140625" style="36" customWidth="1"/>
    <col min="2" max="2" width="15.421875" style="2" bestFit="1" customWidth="1"/>
    <col min="3" max="3" width="14.00390625" style="2" bestFit="1" customWidth="1"/>
    <col min="4" max="4" width="13.8515625" style="2" customWidth="1"/>
    <col min="5" max="5" width="15.57421875" style="2" bestFit="1" customWidth="1"/>
    <col min="6" max="6" width="4.57421875" style="36" customWidth="1"/>
    <col min="7" max="7" width="18.140625" style="1" customWidth="1"/>
    <col min="8" max="8" width="15.57421875" style="2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8" ht="24">
      <c r="A1" s="73" t="s">
        <v>8</v>
      </c>
      <c r="B1" s="73"/>
      <c r="C1" s="73"/>
      <c r="D1" s="73"/>
      <c r="E1" s="73"/>
      <c r="F1" s="73"/>
      <c r="G1" s="73"/>
      <c r="H1" s="73"/>
    </row>
    <row r="2" spans="1:8" ht="24">
      <c r="A2" s="73" t="s">
        <v>62</v>
      </c>
      <c r="B2" s="73"/>
      <c r="C2" s="73"/>
      <c r="D2" s="73"/>
      <c r="E2" s="73"/>
      <c r="F2" s="73"/>
      <c r="G2" s="73"/>
      <c r="H2" s="73"/>
    </row>
    <row r="3" spans="1:8" ht="24">
      <c r="A3" s="73" t="s">
        <v>111</v>
      </c>
      <c r="B3" s="73"/>
      <c r="C3" s="73"/>
      <c r="D3" s="73"/>
      <c r="E3" s="73"/>
      <c r="F3" s="73"/>
      <c r="G3" s="73"/>
      <c r="H3" s="73"/>
    </row>
    <row r="5" spans="1:8" ht="24">
      <c r="A5" s="79" t="s">
        <v>63</v>
      </c>
      <c r="B5" s="57" t="s">
        <v>81</v>
      </c>
      <c r="C5" s="57" t="s">
        <v>83</v>
      </c>
      <c r="D5" s="57" t="s">
        <v>85</v>
      </c>
      <c r="E5" s="57" t="s">
        <v>87</v>
      </c>
      <c r="F5" s="81" t="s">
        <v>89</v>
      </c>
      <c r="G5" s="82"/>
      <c r="H5" s="83" t="s">
        <v>90</v>
      </c>
    </row>
    <row r="6" spans="1:8" ht="24">
      <c r="A6" s="80"/>
      <c r="B6" s="58" t="s">
        <v>82</v>
      </c>
      <c r="C6" s="58" t="s">
        <v>84</v>
      </c>
      <c r="D6" s="58" t="s">
        <v>86</v>
      </c>
      <c r="E6" s="58" t="s">
        <v>88</v>
      </c>
      <c r="F6" s="59"/>
      <c r="G6" s="60"/>
      <c r="H6" s="84"/>
    </row>
    <row r="7" spans="1:8" ht="24">
      <c r="A7" s="61"/>
      <c r="B7" s="29"/>
      <c r="C7" s="29"/>
      <c r="D7" s="29"/>
      <c r="E7" s="29"/>
      <c r="F7" s="61"/>
      <c r="G7" s="27"/>
      <c r="H7" s="29"/>
    </row>
    <row r="8" spans="1:8" ht="24">
      <c r="A8" s="62" t="s">
        <v>64</v>
      </c>
      <c r="B8" s="32"/>
      <c r="C8" s="32"/>
      <c r="D8" s="32"/>
      <c r="E8" s="32"/>
      <c r="F8" s="63"/>
      <c r="G8" s="30"/>
      <c r="H8" s="32"/>
    </row>
    <row r="9" spans="1:8" ht="24">
      <c r="A9" s="64" t="s">
        <v>65</v>
      </c>
      <c r="B9" s="32">
        <v>8869037.91</v>
      </c>
      <c r="C9" s="32">
        <v>0</v>
      </c>
      <c r="D9" s="32"/>
      <c r="E9" s="32">
        <f aca="true" t="shared" si="0" ref="E9:E14">SUM(B9+C9-D9)</f>
        <v>8869037.91</v>
      </c>
      <c r="F9" s="63" t="s">
        <v>91</v>
      </c>
      <c r="G9" s="30" t="s">
        <v>92</v>
      </c>
      <c r="H9" s="32">
        <f>17450290.91+3097620</f>
        <v>20547910.91</v>
      </c>
    </row>
    <row r="10" spans="1:8" ht="24">
      <c r="A10" s="64" t="s">
        <v>66</v>
      </c>
      <c r="B10" s="32">
        <v>1320700</v>
      </c>
      <c r="C10" s="32">
        <v>0</v>
      </c>
      <c r="D10" s="32"/>
      <c r="E10" s="32">
        <f t="shared" si="0"/>
        <v>1320700</v>
      </c>
      <c r="F10" s="63" t="s">
        <v>93</v>
      </c>
      <c r="G10" s="30" t="s">
        <v>94</v>
      </c>
      <c r="H10" s="32">
        <v>0</v>
      </c>
    </row>
    <row r="11" spans="1:8" ht="24">
      <c r="A11" s="64" t="s">
        <v>67</v>
      </c>
      <c r="B11" s="32">
        <v>2881915</v>
      </c>
      <c r="C11" s="32">
        <v>0</v>
      </c>
      <c r="D11" s="32"/>
      <c r="E11" s="32">
        <f t="shared" si="0"/>
        <v>2881915</v>
      </c>
      <c r="F11" s="63" t="s">
        <v>95</v>
      </c>
      <c r="G11" s="30" t="s">
        <v>96</v>
      </c>
      <c r="H11" s="32"/>
    </row>
    <row r="12" spans="1:8" ht="24">
      <c r="A12" s="64" t="s">
        <v>68</v>
      </c>
      <c r="B12" s="32">
        <v>1534809</v>
      </c>
      <c r="C12" s="32">
        <v>0</v>
      </c>
      <c r="D12" s="32"/>
      <c r="E12" s="32">
        <f t="shared" si="0"/>
        <v>1534809</v>
      </c>
      <c r="F12" s="63" t="s">
        <v>43</v>
      </c>
      <c r="G12" s="30" t="s">
        <v>97</v>
      </c>
      <c r="H12" s="32">
        <v>673644</v>
      </c>
    </row>
    <row r="13" spans="1:8" ht="24">
      <c r="A13" s="64" t="s">
        <v>69</v>
      </c>
      <c r="B13" s="32">
        <v>707500</v>
      </c>
      <c r="C13" s="32">
        <v>0</v>
      </c>
      <c r="D13" s="32"/>
      <c r="E13" s="32">
        <f t="shared" si="0"/>
        <v>707500</v>
      </c>
      <c r="F13" s="63" t="s">
        <v>43</v>
      </c>
      <c r="G13" s="30" t="s">
        <v>98</v>
      </c>
      <c r="H13" s="32">
        <v>845564</v>
      </c>
    </row>
    <row r="14" spans="1:8" ht="24">
      <c r="A14" s="64"/>
      <c r="B14" s="32"/>
      <c r="C14" s="32"/>
      <c r="D14" s="32"/>
      <c r="E14" s="32">
        <f t="shared" si="0"/>
        <v>0</v>
      </c>
      <c r="F14" s="63"/>
      <c r="G14" s="30" t="s">
        <v>99</v>
      </c>
      <c r="H14" s="32"/>
    </row>
    <row r="15" spans="1:8" ht="24">
      <c r="A15" s="62" t="s">
        <v>70</v>
      </c>
      <c r="B15" s="32"/>
      <c r="C15" s="32"/>
      <c r="D15" s="32"/>
      <c r="E15" s="32"/>
      <c r="F15" s="63" t="s">
        <v>43</v>
      </c>
      <c r="G15" s="30" t="s">
        <v>98</v>
      </c>
      <c r="H15" s="32">
        <v>177500</v>
      </c>
    </row>
    <row r="16" spans="1:8" ht="24">
      <c r="A16" s="64" t="s">
        <v>129</v>
      </c>
      <c r="B16" s="32">
        <v>1860337</v>
      </c>
      <c r="C16" s="32">
        <f>6600+4000+1500+1500+1400+1400+700+900+900+6600+7800</f>
        <v>33300</v>
      </c>
      <c r="D16" s="32"/>
      <c r="E16" s="32">
        <f aca="true" t="shared" si="1" ref="E16:E27">SUM(B16+C16-D16)</f>
        <v>1893637</v>
      </c>
      <c r="F16" s="63"/>
      <c r="G16" s="30" t="s">
        <v>100</v>
      </c>
      <c r="H16" s="32"/>
    </row>
    <row r="17" spans="1:8" ht="24">
      <c r="A17" s="64" t="s">
        <v>71</v>
      </c>
      <c r="B17" s="32">
        <v>841200</v>
      </c>
      <c r="C17" s="32">
        <f>718000+70000+78000</f>
        <v>866000</v>
      </c>
      <c r="D17" s="32"/>
      <c r="E17" s="32">
        <f t="shared" si="1"/>
        <v>1707200</v>
      </c>
      <c r="F17" s="63" t="s">
        <v>43</v>
      </c>
      <c r="G17" s="30" t="s">
        <v>98</v>
      </c>
      <c r="H17" s="32">
        <v>169500</v>
      </c>
    </row>
    <row r="18" spans="1:8" ht="24">
      <c r="A18" s="64" t="s">
        <v>72</v>
      </c>
      <c r="B18" s="32">
        <v>2328880</v>
      </c>
      <c r="C18" s="32">
        <f>47240+1998000</f>
        <v>2045240</v>
      </c>
      <c r="D18" s="32"/>
      <c r="E18" s="32">
        <f t="shared" si="1"/>
        <v>4374120</v>
      </c>
      <c r="F18" s="63"/>
      <c r="G18" s="30" t="s">
        <v>101</v>
      </c>
      <c r="H18" s="32"/>
    </row>
    <row r="19" spans="1:8" ht="24">
      <c r="A19" s="64" t="s">
        <v>73</v>
      </c>
      <c r="B19" s="32">
        <v>204510</v>
      </c>
      <c r="C19" s="32">
        <v>0</v>
      </c>
      <c r="D19" s="32"/>
      <c r="E19" s="32">
        <f t="shared" si="1"/>
        <v>204510</v>
      </c>
      <c r="F19" s="63" t="s">
        <v>43</v>
      </c>
      <c r="G19" s="30" t="s">
        <v>98</v>
      </c>
      <c r="H19" s="32">
        <v>719000</v>
      </c>
    </row>
    <row r="20" spans="1:8" ht="24">
      <c r="A20" s="64" t="s">
        <v>74</v>
      </c>
      <c r="B20" s="32">
        <v>358050</v>
      </c>
      <c r="C20" s="32">
        <v>0</v>
      </c>
      <c r="D20" s="32"/>
      <c r="E20" s="32">
        <f t="shared" si="1"/>
        <v>358050</v>
      </c>
      <c r="F20" s="63"/>
      <c r="G20" s="30" t="s">
        <v>102</v>
      </c>
      <c r="H20" s="32"/>
    </row>
    <row r="21" spans="1:8" ht="24">
      <c r="A21" s="64" t="s">
        <v>75</v>
      </c>
      <c r="B21" s="32">
        <v>127000</v>
      </c>
      <c r="C21" s="32">
        <v>0</v>
      </c>
      <c r="D21" s="32"/>
      <c r="E21" s="32">
        <f t="shared" si="1"/>
        <v>127000</v>
      </c>
      <c r="F21" s="63" t="s">
        <v>43</v>
      </c>
      <c r="G21" s="30" t="s">
        <v>103</v>
      </c>
      <c r="H21" s="32">
        <v>1739800</v>
      </c>
    </row>
    <row r="22" spans="1:8" ht="24">
      <c r="A22" s="64" t="s">
        <v>76</v>
      </c>
      <c r="B22" s="32">
        <v>25000</v>
      </c>
      <c r="C22" s="32">
        <v>0</v>
      </c>
      <c r="D22" s="32"/>
      <c r="E22" s="32">
        <f t="shared" si="1"/>
        <v>25000</v>
      </c>
      <c r="F22" s="63"/>
      <c r="G22" s="30"/>
      <c r="H22" s="32"/>
    </row>
    <row r="23" spans="1:8" ht="24">
      <c r="A23" s="64" t="s">
        <v>77</v>
      </c>
      <c r="B23" s="32">
        <v>98950</v>
      </c>
      <c r="C23" s="32">
        <v>0</v>
      </c>
      <c r="D23" s="32"/>
      <c r="E23" s="32">
        <f t="shared" si="1"/>
        <v>98950</v>
      </c>
      <c r="F23" s="63"/>
      <c r="G23" s="30"/>
      <c r="H23" s="32"/>
    </row>
    <row r="24" spans="1:8" ht="24">
      <c r="A24" s="64" t="s">
        <v>78</v>
      </c>
      <c r="B24" s="32">
        <v>69000</v>
      </c>
      <c r="C24" s="32">
        <v>0</v>
      </c>
      <c r="D24" s="32"/>
      <c r="E24" s="32">
        <f t="shared" si="1"/>
        <v>69000</v>
      </c>
      <c r="F24" s="63"/>
      <c r="G24" s="30"/>
      <c r="H24" s="32"/>
    </row>
    <row r="25" spans="1:8" ht="24">
      <c r="A25" s="64" t="s">
        <v>79</v>
      </c>
      <c r="B25" s="32">
        <v>407710</v>
      </c>
      <c r="C25" s="32">
        <f>36500+34400+5000+9000+27500+3690+7990+29000</f>
        <v>153080</v>
      </c>
      <c r="D25" s="32"/>
      <c r="E25" s="32">
        <f t="shared" si="1"/>
        <v>560790</v>
      </c>
      <c r="F25" s="63"/>
      <c r="G25" s="30"/>
      <c r="H25" s="32"/>
    </row>
    <row r="26" spans="1:8" ht="24">
      <c r="A26" s="64" t="s">
        <v>80</v>
      </c>
      <c r="B26" s="32">
        <v>60700</v>
      </c>
      <c r="C26" s="32">
        <v>0</v>
      </c>
      <c r="D26" s="32"/>
      <c r="E26" s="32">
        <f t="shared" si="1"/>
        <v>60700</v>
      </c>
      <c r="F26" s="63"/>
      <c r="G26" s="30"/>
      <c r="H26" s="32"/>
    </row>
    <row r="27" spans="1:8" ht="24">
      <c r="A27" s="64" t="s">
        <v>128</v>
      </c>
      <c r="B27" s="33">
        <v>80000</v>
      </c>
      <c r="C27" s="33">
        <v>0</v>
      </c>
      <c r="D27" s="33"/>
      <c r="E27" s="33">
        <f t="shared" si="1"/>
        <v>80000</v>
      </c>
      <c r="F27" s="63"/>
      <c r="G27" s="30"/>
      <c r="H27" s="32"/>
    </row>
    <row r="28" spans="1:8" ht="24.75" thickBot="1">
      <c r="A28" s="65"/>
      <c r="B28" s="34">
        <f>SUM(B9:B27)</f>
        <v>21775298.91</v>
      </c>
      <c r="C28" s="34">
        <f>SUM(C9:C27)</f>
        <v>3097620</v>
      </c>
      <c r="D28" s="34"/>
      <c r="E28" s="34">
        <f>SUM(E9:E27)</f>
        <v>24872918.91</v>
      </c>
      <c r="F28" s="65"/>
      <c r="G28" s="42"/>
      <c r="H28" s="50">
        <f>SUM(H9:H26)</f>
        <v>24872918.91</v>
      </c>
    </row>
    <row r="29" ht="24.75" thickTop="1"/>
    <row r="35" ht="30.75" customHeight="1"/>
  </sheetData>
  <sheetProtection/>
  <mergeCells count="6">
    <mergeCell ref="A5:A6"/>
    <mergeCell ref="F5:G5"/>
    <mergeCell ref="H5:H6"/>
    <mergeCell ref="A1:H1"/>
    <mergeCell ref="A2:H2"/>
    <mergeCell ref="A3:H3"/>
  </mergeCells>
  <printOptions/>
  <pageMargins left="0.75" right="0.75" top="1" bottom="1" header="0.5" footer="0.5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SIAM</dc:creator>
  <cp:keywords/>
  <dc:description/>
  <cp:lastModifiedBy>thani</cp:lastModifiedBy>
  <cp:lastPrinted>2011-10-28T03:03:06Z</cp:lastPrinted>
  <dcterms:created xsi:type="dcterms:W3CDTF">2007-02-19T07:47:33Z</dcterms:created>
  <dcterms:modified xsi:type="dcterms:W3CDTF">2011-11-20T18:17:26Z</dcterms:modified>
  <cp:category/>
  <cp:version/>
  <cp:contentType/>
  <cp:contentStatus/>
</cp:coreProperties>
</file>